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ПЛ-03 витраж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7" i="1" l="1"/>
  <c r="J46" i="1"/>
  <c r="G46" i="1" s="1"/>
  <c r="H46" i="1" s="1"/>
  <c r="J45" i="1"/>
  <c r="G45" i="1" s="1"/>
  <c r="H45" i="1" s="1"/>
  <c r="J44" i="1"/>
  <c r="G44" i="1"/>
  <c r="H44" i="1" s="1"/>
  <c r="J43" i="1"/>
  <c r="G43" i="1" s="1"/>
  <c r="H43" i="1" s="1"/>
  <c r="J42" i="1"/>
  <c r="G42" i="1"/>
  <c r="H42" i="1" s="1"/>
  <c r="J41" i="1"/>
  <c r="G41" i="1"/>
  <c r="H41" i="1" s="1"/>
  <c r="J40" i="1"/>
  <c r="G40" i="1" s="1"/>
  <c r="H40" i="1" s="1"/>
  <c r="J39" i="1"/>
  <c r="G39" i="1"/>
  <c r="H39" i="1" s="1"/>
  <c r="J38" i="1"/>
  <c r="G38" i="1"/>
  <c r="H38" i="1" s="1"/>
  <c r="J37" i="1"/>
  <c r="G37" i="1" s="1"/>
  <c r="H37" i="1" s="1"/>
  <c r="J36" i="1"/>
  <c r="G36" i="1" s="1"/>
  <c r="H36" i="1" s="1"/>
  <c r="J35" i="1"/>
  <c r="G35" i="1" s="1"/>
  <c r="H35" i="1" s="1"/>
  <c r="J34" i="1"/>
  <c r="G34" i="1"/>
  <c r="H34" i="1" s="1"/>
  <c r="J33" i="1"/>
  <c r="G33" i="1"/>
  <c r="H33" i="1" s="1"/>
  <c r="J32" i="1"/>
  <c r="G32" i="1" s="1"/>
  <c r="H32" i="1" s="1"/>
  <c r="I31" i="1"/>
  <c r="J31" i="1" s="1"/>
  <c r="G31" i="1" s="1"/>
  <c r="H31" i="1" s="1"/>
  <c r="I30" i="1"/>
  <c r="J30" i="1" s="1"/>
  <c r="G30" i="1" s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48" i="1" l="1"/>
</calcChain>
</file>

<file path=xl/sharedStrings.xml><?xml version="1.0" encoding="utf-8"?>
<sst xmlns="http://schemas.openxmlformats.org/spreadsheetml/2006/main" count="144" uniqueCount="79">
  <si>
    <t>Размер</t>
  </si>
  <si>
    <t>3000х3000</t>
  </si>
  <si>
    <t>Покрытие</t>
  </si>
  <si>
    <t>RAL 9016</t>
  </si>
  <si>
    <t>Заполнение</t>
  </si>
  <si>
    <t>стекло 6 мм</t>
  </si>
  <si>
    <t>Угловое соединение профилей</t>
  </si>
  <si>
    <t>опрессовка на сухаре</t>
  </si>
  <si>
    <t>Импостное соединение профилей</t>
  </si>
  <si>
    <t>на сухаре с клином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</si>
  <si>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используемые заполнения: стекло 6 мм, стеклопакет 22-24 мм, панели 22-24 мм;
- диапазон используемых профилей 40, 60, 80, 120 мм;
- наличие в профилях европаза;
- использование угловых сухарей с опрессовкой;
- имостное соединение на сухаре с использованием клиньев;
- установка конструкций в отдельный проем либо в ленту по фасаду здания.</t>
    </r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</si>
  <si>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</si>
  <si>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</si>
  <si>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</si>
  <si>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</si>
  <si>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</si>
  <si>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</si>
  <si>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</si>
  <si>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</si>
  <si>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</si>
  <si>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</si>
  <si>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Наружняя</t>
  </si>
  <si>
    <t>Внутренняя</t>
  </si>
  <si>
    <t>Створочный оконный профиль 62 мм</t>
  </si>
  <si>
    <t>пог.м.</t>
  </si>
  <si>
    <t>Профиль импостного соединения</t>
  </si>
  <si>
    <t>Неокрашенный б/п</t>
  </si>
  <si>
    <t>Штапик 24 мм</t>
  </si>
  <si>
    <t>(VP-серия) Стойка/ригель (рама - 1ус) 60 мм</t>
  </si>
  <si>
    <t>(VP-серия) Стойка/ригель (импост - 2 уса) 60 мм</t>
  </si>
  <si>
    <t>Вкладыш стойки 60 (80) мм для навесного фасада</t>
  </si>
  <si>
    <t>Тяга ПВХ</t>
  </si>
  <si>
    <t>Фурнитурная тяга 15х20</t>
  </si>
  <si>
    <t>Пластик</t>
  </si>
  <si>
    <t>C.351</t>
  </si>
  <si>
    <t>Подкладка клиновая под стекло</t>
  </si>
  <si>
    <t>шт.</t>
  </si>
  <si>
    <t>C.352</t>
  </si>
  <si>
    <t>ZM 0111</t>
  </si>
  <si>
    <t>Выравнивающий уголок в оконную створку</t>
  </si>
  <si>
    <t>ВСК 4,8х13</t>
  </si>
  <si>
    <t>Саморез 4,8х13 DIN7981</t>
  </si>
  <si>
    <t>ВСП 4,2х13</t>
  </si>
  <si>
    <t>Саморез 4,2х13 DIN7982</t>
  </si>
  <si>
    <t>ВСП 4,8х16</t>
  </si>
  <si>
    <t>Саморез 4,8х16 DIN7982</t>
  </si>
  <si>
    <t>С.346</t>
  </si>
  <si>
    <t>Заглушка дренажного отверстия</t>
  </si>
  <si>
    <t>Белый</t>
  </si>
  <si>
    <t>СТН-0153</t>
  </si>
  <si>
    <t>Петля оконная до 70 кг.</t>
  </si>
  <si>
    <t>СТН-1850-51</t>
  </si>
  <si>
    <t>Фурнитура поворотная (350...1200х1201...2400)</t>
  </si>
  <si>
    <t>компл.</t>
  </si>
  <si>
    <t>УР-1.01.02</t>
  </si>
  <si>
    <t>Угловой соединитель СПЛ-01-204 (L=36,5мм)</t>
  </si>
  <si>
    <t>УР-3М.00.04</t>
  </si>
  <si>
    <t>Опорная пластина 4x60x60</t>
  </si>
  <si>
    <t>ZD 3101</t>
  </si>
  <si>
    <t>Уплотнитель оконный створочный внутренний</t>
  </si>
  <si>
    <t>Резина EPDM</t>
  </si>
  <si>
    <t>ПРУ-084</t>
  </si>
  <si>
    <t>Уплотнитель заполнения</t>
  </si>
  <si>
    <t>ПРУ-099</t>
  </si>
  <si>
    <t>Уплотнитель оконный створочный наружный</t>
  </si>
  <si>
    <t>Стекло 4</t>
  </si>
  <si>
    <t>Стекло 4 мм</t>
  </si>
  <si>
    <t>Фиктивное заполнение</t>
  </si>
  <si>
    <t>кв.м.</t>
  </si>
  <si>
    <t xml:space="preserve">ИТОГО </t>
  </si>
  <si>
    <t>Спецификация на холодные навесные витражи VP-03 для балконного остекления</t>
  </si>
  <si>
    <t>VP-01-002-1</t>
  </si>
  <si>
    <t>VP-01-007Н</t>
  </si>
  <si>
    <t>VP-01-223</t>
  </si>
  <si>
    <t>VP-03-024</t>
  </si>
  <si>
    <t>VP-03-025</t>
  </si>
  <si>
    <t>VP-03-055-1</t>
  </si>
  <si>
    <t>www.vidnal.ru</t>
  </si>
  <si>
    <t>vidnal@vidnal.ru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</si>
</sst>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7" xfId="1" applyFont="1" applyFill="1" applyBorder="1" applyAlignment="1">
      <alignment vertical="top" wrapText="1"/>
    </xf>
    <xf numFmtId="0" fontId="3" fillId="3" borderId="28" xfId="1" applyFont="1" applyFill="1" applyBorder="1" applyAlignment="1">
      <alignment vertical="top" wrapText="1"/>
    </xf>
    <xf numFmtId="0" fontId="3" fillId="3" borderId="28" xfId="1" applyFont="1" applyFill="1" applyBorder="1" applyAlignment="1">
      <alignment horizontal="center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164" fontId="3" fillId="3" borderId="29" xfId="1" applyNumberFormat="1" applyFont="1" applyFill="1" applyBorder="1" applyAlignment="1">
      <alignment horizontal="right" vertical="top" wrapText="1"/>
    </xf>
    <xf numFmtId="164" fontId="3" fillId="4" borderId="30" xfId="1" applyNumberFormat="1" applyFont="1" applyFill="1" applyBorder="1" applyAlignment="1">
      <alignment horizontal="right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0" fontId="3" fillId="3" borderId="32" xfId="1" applyFont="1" applyFill="1" applyBorder="1" applyAlignment="1">
      <alignment vertical="top" wrapText="1"/>
    </xf>
    <xf numFmtId="0" fontId="3" fillId="3" borderId="33" xfId="1" applyFont="1" applyFill="1" applyBorder="1" applyAlignment="1">
      <alignment vertical="top" wrapText="1"/>
    </xf>
    <xf numFmtId="0" fontId="3" fillId="3" borderId="33" xfId="1" applyFont="1" applyFill="1" applyBorder="1" applyAlignment="1">
      <alignment horizontal="center" vertical="top" wrapText="1"/>
    </xf>
    <xf numFmtId="164" fontId="3" fillId="3" borderId="33" xfId="1" applyNumberFormat="1" applyFont="1" applyFill="1" applyBorder="1" applyAlignment="1">
      <alignment horizontal="right" vertical="top" wrapText="1"/>
    </xf>
    <xf numFmtId="164" fontId="3" fillId="3" borderId="34" xfId="1" applyNumberFormat="1" applyFont="1" applyFill="1" applyBorder="1" applyAlignment="1">
      <alignment horizontal="right" vertical="top" wrapText="1"/>
    </xf>
    <xf numFmtId="164" fontId="3" fillId="4" borderId="35" xfId="1" applyNumberFormat="1" applyFont="1" applyFill="1" applyBorder="1" applyAlignment="1">
      <alignment horizontal="right" vertical="top" wrapText="1"/>
    </xf>
    <xf numFmtId="164" fontId="3" fillId="5" borderId="35" xfId="1" applyNumberFormat="1" applyFont="1" applyFill="1" applyBorder="1" applyAlignment="1">
      <alignment horizontal="right" vertical="top" wrapText="1"/>
    </xf>
    <xf numFmtId="0" fontId="3" fillId="3" borderId="36" xfId="1" applyFont="1" applyFill="1" applyBorder="1" applyAlignment="1">
      <alignment vertical="top" wrapText="1"/>
    </xf>
    <xf numFmtId="0" fontId="3" fillId="3" borderId="37" xfId="1" applyFont="1" applyFill="1" applyBorder="1" applyAlignment="1">
      <alignment vertical="top" wrapText="1"/>
    </xf>
    <xf numFmtId="0" fontId="3" fillId="3" borderId="37" xfId="1" applyFont="1" applyFill="1" applyBorder="1" applyAlignment="1">
      <alignment horizontal="center" vertical="top" wrapText="1"/>
    </xf>
    <xf numFmtId="164" fontId="3" fillId="3" borderId="37" xfId="1" applyNumberFormat="1" applyFont="1" applyFill="1" applyBorder="1" applyAlignment="1">
      <alignment horizontal="right" vertical="top" wrapText="1"/>
    </xf>
    <xf numFmtId="164" fontId="3" fillId="3" borderId="38" xfId="1" applyNumberFormat="1" applyFont="1" applyFill="1" applyBorder="1" applyAlignment="1">
      <alignment horizontal="right" vertical="top" wrapText="1"/>
    </xf>
    <xf numFmtId="164" fontId="3" fillId="5" borderId="39" xfId="1" applyNumberFormat="1" applyFont="1" applyFill="1" applyBorder="1" applyAlignment="1">
      <alignment horizontal="right" vertical="top" wrapText="1"/>
    </xf>
    <xf numFmtId="4" fontId="6" fillId="3" borderId="26" xfId="1" applyNumberFormat="1" applyFont="1" applyFill="1" applyBorder="1" applyAlignment="1">
      <alignment horizontal="right" vertical="top" wrapText="1"/>
    </xf>
    <xf numFmtId="0" fontId="6" fillId="3" borderId="10" xfId="1" applyFont="1" applyFill="1" applyBorder="1" applyAlignment="1">
      <alignment horizontal="right" vertical="top" wrapText="1"/>
    </xf>
    <xf numFmtId="0" fontId="6" fillId="3" borderId="1" xfId="1" applyFont="1" applyFill="1" applyBorder="1" applyAlignment="1">
      <alignment horizontal="right" vertical="top" wrapText="1"/>
    </xf>
    <xf numFmtId="0" fontId="6" fillId="3" borderId="40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/>
  </cellXfs>
  <cellStyles count="3">
    <cellStyle name="Гиперссылка" xfId="2" builtinId="8"/>
    <cellStyle name="Обычный" xfId="0" builtinId="0"/>
    <cellStyle name="Обычный_СПЛ-03 витраж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5</xdr:row>
      <xdr:rowOff>76200</xdr:rowOff>
    </xdr:from>
    <xdr:to>
      <xdr:col>2</xdr:col>
      <xdr:colOff>342900</xdr:colOff>
      <xdr:row>20</xdr:row>
      <xdr:rowOff>152400</xdr:rowOff>
    </xdr:to>
    <xdr:pic>
      <xdr:nvPicPr>
        <xdr:cNvPr id="2" name="Picture 3" descr="i00028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33450"/>
          <a:ext cx="2790825" cy="289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0</xdr:row>
      <xdr:rowOff>95250</xdr:rowOff>
    </xdr:from>
    <xdr:to>
      <xdr:col>1</xdr:col>
      <xdr:colOff>1781175</xdr:colOff>
      <xdr:row>2</xdr:row>
      <xdr:rowOff>38100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5909" y="95250"/>
          <a:ext cx="17811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 t="str">
            <v>www.akvista.ru</v>
          </cell>
        </row>
      </sheetData>
      <sheetData sheetId="7"/>
      <sheetData sheetId="8"/>
      <sheetData sheetId="9"/>
      <sheetData sheetId="10"/>
      <sheetData sheetId="11"/>
      <sheetData sheetId="12">
        <row r="396">
          <cell r="I396">
            <v>269.52</v>
          </cell>
        </row>
        <row r="403">
          <cell r="I403">
            <v>533.16999999999996</v>
          </cell>
        </row>
        <row r="408">
          <cell r="I408">
            <v>80.489999999999995</v>
          </cell>
        </row>
        <row r="464">
          <cell r="I464">
            <v>338.51</v>
          </cell>
        </row>
        <row r="466">
          <cell r="I466">
            <v>380.37</v>
          </cell>
        </row>
        <row r="482">
          <cell r="I482">
            <v>552.09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view="pageBreakPreview" zoomScale="110" zoomScaleNormal="100" zoomScaleSheetLayoutView="110" workbookViewId="0">
      <selection activeCell="F2" sqref="F2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9.5703125" customWidth="1"/>
    <col min="8" max="8" width="12" bestFit="1" customWidth="1"/>
    <col min="9" max="10" width="9.140625" hidden="1" customWidth="1"/>
  </cols>
  <sheetData>
    <row r="1" spans="1:9" x14ac:dyDescent="0.25">
      <c r="G1" s="63" t="s">
        <v>77</v>
      </c>
    </row>
    <row r="2" spans="1:9" x14ac:dyDescent="0.25">
      <c r="G2" s="63" t="s">
        <v>78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61" t="s">
        <v>70</v>
      </c>
      <c r="B5" s="61"/>
      <c r="C5" s="61"/>
      <c r="D5" s="61"/>
      <c r="E5" s="61"/>
      <c r="F5" s="61"/>
      <c r="G5" s="61"/>
      <c r="H5" s="61"/>
      <c r="I5" s="3"/>
    </row>
    <row r="6" spans="1:9" ht="15.75" thickBot="1" x14ac:dyDescent="0.3">
      <c r="F6" s="62"/>
      <c r="G6" s="62"/>
      <c r="H6" s="62"/>
    </row>
    <row r="7" spans="1:9" ht="15.75" thickBot="1" x14ac:dyDescent="0.3">
      <c r="D7" s="56" t="s">
        <v>0</v>
      </c>
      <c r="E7" s="57"/>
      <c r="F7" s="58" t="s">
        <v>1</v>
      </c>
      <c r="G7" s="59"/>
      <c r="H7" s="60"/>
    </row>
    <row r="8" spans="1:9" ht="15.75" thickBot="1" x14ac:dyDescent="0.3">
      <c r="D8" s="56" t="s">
        <v>2</v>
      </c>
      <c r="E8" s="57"/>
      <c r="F8" s="58" t="s">
        <v>3</v>
      </c>
      <c r="G8" s="59"/>
      <c r="H8" s="60"/>
    </row>
    <row r="9" spans="1:9" ht="15.75" thickBot="1" x14ac:dyDescent="0.3">
      <c r="D9" s="56" t="s">
        <v>4</v>
      </c>
      <c r="E9" s="57"/>
      <c r="F9" s="58" t="s">
        <v>5</v>
      </c>
      <c r="G9" s="59"/>
      <c r="H9" s="60"/>
    </row>
    <row r="10" spans="1:9" ht="15.75" thickBot="1" x14ac:dyDescent="0.3">
      <c r="D10" s="56" t="s">
        <v>6</v>
      </c>
      <c r="E10" s="57"/>
      <c r="F10" s="58" t="s">
        <v>7</v>
      </c>
      <c r="G10" s="59"/>
      <c r="H10" s="60"/>
    </row>
    <row r="11" spans="1:9" ht="15.75" thickBot="1" x14ac:dyDescent="0.3">
      <c r="D11" s="56" t="s">
        <v>8</v>
      </c>
      <c r="E11" s="57"/>
      <c r="F11" s="58" t="s">
        <v>9</v>
      </c>
      <c r="G11" s="59"/>
      <c r="H11" s="60"/>
    </row>
    <row r="12" spans="1:9" x14ac:dyDescent="0.25">
      <c r="D12" s="37" t="s">
        <v>10</v>
      </c>
      <c r="E12" s="38"/>
      <c r="F12" s="38"/>
      <c r="G12" s="38"/>
      <c r="H12" s="39"/>
    </row>
    <row r="13" spans="1:9" x14ac:dyDescent="0.25">
      <c r="D13" s="40"/>
      <c r="E13" s="41"/>
      <c r="F13" s="41"/>
      <c r="G13" s="41"/>
      <c r="H13" s="42"/>
    </row>
    <row r="14" spans="1:9" x14ac:dyDescent="0.25">
      <c r="D14" s="40"/>
      <c r="E14" s="41"/>
      <c r="F14" s="41"/>
      <c r="G14" s="41"/>
      <c r="H14" s="42"/>
    </row>
    <row r="15" spans="1:9" x14ac:dyDescent="0.25">
      <c r="D15" s="40"/>
      <c r="E15" s="41"/>
      <c r="F15" s="41"/>
      <c r="G15" s="41"/>
      <c r="H15" s="42"/>
    </row>
    <row r="16" spans="1:9" x14ac:dyDescent="0.25">
      <c r="D16" s="40"/>
      <c r="E16" s="41"/>
      <c r="F16" s="41"/>
      <c r="G16" s="41"/>
      <c r="H16" s="42"/>
    </row>
    <row r="17" spans="1:10" x14ac:dyDescent="0.25">
      <c r="D17" s="40"/>
      <c r="E17" s="41"/>
      <c r="F17" s="41"/>
      <c r="G17" s="41"/>
      <c r="H17" s="42"/>
    </row>
    <row r="18" spans="1:10" x14ac:dyDescent="0.25">
      <c r="D18" s="40"/>
      <c r="E18" s="41"/>
      <c r="F18" s="41"/>
      <c r="G18" s="41"/>
      <c r="H18" s="42"/>
    </row>
    <row r="19" spans="1:10" x14ac:dyDescent="0.25">
      <c r="D19" s="40"/>
      <c r="E19" s="41"/>
      <c r="F19" s="41"/>
      <c r="G19" s="41"/>
      <c r="H19" s="42"/>
    </row>
    <row r="20" spans="1:10" x14ac:dyDescent="0.25">
      <c r="D20" s="40"/>
      <c r="E20" s="41"/>
      <c r="F20" s="41"/>
      <c r="G20" s="41"/>
      <c r="H20" s="42"/>
    </row>
    <row r="21" spans="1:10" ht="15.75" thickBot="1" x14ac:dyDescent="0.3">
      <c r="D21" s="43"/>
      <c r="E21" s="44"/>
      <c r="F21" s="44"/>
      <c r="G21" s="44"/>
      <c r="H21" s="45"/>
    </row>
    <row r="22" spans="1:10" ht="15.75" thickBot="1" x14ac:dyDescent="0.3">
      <c r="D22" s="4"/>
      <c r="E22" s="4"/>
      <c r="F22" s="5" t="s">
        <v>11</v>
      </c>
      <c r="G22" s="5">
        <v>0</v>
      </c>
      <c r="H22" s="4"/>
    </row>
    <row r="23" spans="1:10" x14ac:dyDescent="0.25">
      <c r="A23" s="46" t="s">
        <v>12</v>
      </c>
      <c r="B23" s="49" t="s">
        <v>13</v>
      </c>
      <c r="C23" s="52" t="s">
        <v>14</v>
      </c>
      <c r="D23" s="53"/>
      <c r="E23" s="49" t="s">
        <v>15</v>
      </c>
      <c r="F23" s="49" t="s">
        <v>16</v>
      </c>
      <c r="G23" s="6" t="s">
        <v>17</v>
      </c>
      <c r="H23" s="7" t="s">
        <v>18</v>
      </c>
      <c r="I23" s="6" t="s">
        <v>17</v>
      </c>
      <c r="J23" s="6" t="s">
        <v>17</v>
      </c>
    </row>
    <row r="24" spans="1:10" x14ac:dyDescent="0.25">
      <c r="A24" s="47"/>
      <c r="B24" s="50"/>
      <c r="C24" s="54"/>
      <c r="D24" s="55"/>
      <c r="E24" s="50"/>
      <c r="F24" s="50"/>
      <c r="G24" s="8" t="s">
        <v>19</v>
      </c>
      <c r="H24" s="9" t="s">
        <v>20</v>
      </c>
      <c r="I24" s="8" t="s">
        <v>19</v>
      </c>
      <c r="J24" s="8" t="s">
        <v>19</v>
      </c>
    </row>
    <row r="25" spans="1:10" ht="15.75" thickBot="1" x14ac:dyDescent="0.3">
      <c r="A25" s="48"/>
      <c r="B25" s="51"/>
      <c r="C25" s="10" t="s">
        <v>21</v>
      </c>
      <c r="D25" s="10" t="s">
        <v>22</v>
      </c>
      <c r="E25" s="51"/>
      <c r="F25" s="51"/>
      <c r="G25" s="11" t="s">
        <v>20</v>
      </c>
      <c r="H25" s="12"/>
      <c r="I25" s="8" t="s">
        <v>20</v>
      </c>
      <c r="J25" s="8" t="s">
        <v>20</v>
      </c>
    </row>
    <row r="26" spans="1:10" ht="22.5" x14ac:dyDescent="0.25">
      <c r="A26" s="13" t="s">
        <v>71</v>
      </c>
      <c r="B26" s="14" t="s">
        <v>23</v>
      </c>
      <c r="C26" s="14" t="s">
        <v>3</v>
      </c>
      <c r="D26" s="14" t="s">
        <v>3</v>
      </c>
      <c r="E26" s="15">
        <v>11.616</v>
      </c>
      <c r="F26" s="15" t="s">
        <v>24</v>
      </c>
      <c r="G26" s="16">
        <f>J26</f>
        <v>269.52</v>
      </c>
      <c r="H26" s="17">
        <f>E26*G26</f>
        <v>3130.7443199999998</v>
      </c>
      <c r="I26" s="18">
        <f>[1]прайс!I396</f>
        <v>269.52</v>
      </c>
      <c r="J26" s="19">
        <f>I26*(100-G22)/100</f>
        <v>269.52</v>
      </c>
    </row>
    <row r="27" spans="1:10" ht="22.5" x14ac:dyDescent="0.25">
      <c r="A27" s="20" t="s">
        <v>72</v>
      </c>
      <c r="B27" s="21" t="s">
        <v>25</v>
      </c>
      <c r="C27" s="21" t="s">
        <v>26</v>
      </c>
      <c r="D27" s="21" t="s">
        <v>26</v>
      </c>
      <c r="E27" s="22">
        <v>0.371</v>
      </c>
      <c r="F27" s="22" t="s">
        <v>24</v>
      </c>
      <c r="G27" s="23">
        <f>J27</f>
        <v>533.16999999999996</v>
      </c>
      <c r="H27" s="24">
        <f t="shared" ref="H27:H47" si="0">E27*G27</f>
        <v>197.80606999999998</v>
      </c>
      <c r="I27" s="25">
        <f>[1]прайс!I403</f>
        <v>533.16999999999996</v>
      </c>
      <c r="J27" s="24">
        <f t="shared" ref="J27:J46" si="1">I27*(100-$G$22)/100</f>
        <v>533.16999999999996</v>
      </c>
    </row>
    <row r="28" spans="1:10" x14ac:dyDescent="0.25">
      <c r="A28" s="20" t="s">
        <v>73</v>
      </c>
      <c r="B28" s="21" t="s">
        <v>27</v>
      </c>
      <c r="C28" s="21" t="s">
        <v>3</v>
      </c>
      <c r="D28" s="21" t="s">
        <v>3</v>
      </c>
      <c r="E28" s="22">
        <v>27.584</v>
      </c>
      <c r="F28" s="22" t="s">
        <v>24</v>
      </c>
      <c r="G28" s="23">
        <f t="shared" ref="G28:G46" si="2">J28</f>
        <v>80.489999999999995</v>
      </c>
      <c r="H28" s="24">
        <f t="shared" si="0"/>
        <v>2220.2361599999999</v>
      </c>
      <c r="I28" s="25">
        <f>[1]прайс!I408</f>
        <v>80.489999999999995</v>
      </c>
      <c r="J28" s="24">
        <f t="shared" si="1"/>
        <v>80.489999999999995</v>
      </c>
    </row>
    <row r="29" spans="1:10" ht="22.5" x14ac:dyDescent="0.25">
      <c r="A29" s="20" t="s">
        <v>74</v>
      </c>
      <c r="B29" s="21" t="s">
        <v>28</v>
      </c>
      <c r="C29" s="21" t="s">
        <v>3</v>
      </c>
      <c r="D29" s="21" t="s">
        <v>3</v>
      </c>
      <c r="E29" s="22">
        <v>11.84</v>
      </c>
      <c r="F29" s="22" t="s">
        <v>24</v>
      </c>
      <c r="G29" s="23">
        <f t="shared" si="2"/>
        <v>338.51</v>
      </c>
      <c r="H29" s="24">
        <f t="shared" si="0"/>
        <v>4007.9584</v>
      </c>
      <c r="I29" s="25">
        <f>[1]прайс!I464</f>
        <v>338.51</v>
      </c>
      <c r="J29" s="24">
        <f t="shared" si="1"/>
        <v>338.51</v>
      </c>
    </row>
    <row r="30" spans="1:10" ht="22.5" x14ac:dyDescent="0.25">
      <c r="A30" s="20" t="s">
        <v>75</v>
      </c>
      <c r="B30" s="21" t="s">
        <v>29</v>
      </c>
      <c r="C30" s="21" t="s">
        <v>3</v>
      </c>
      <c r="D30" s="21" t="s">
        <v>3</v>
      </c>
      <c r="E30" s="22">
        <v>8.68</v>
      </c>
      <c r="F30" s="22" t="s">
        <v>24</v>
      </c>
      <c r="G30" s="23">
        <f t="shared" si="2"/>
        <v>380.37</v>
      </c>
      <c r="H30" s="24">
        <f t="shared" si="0"/>
        <v>3301.6115999999997</v>
      </c>
      <c r="I30" s="25">
        <f>[1]прайс!I466</f>
        <v>380.37</v>
      </c>
      <c r="J30" s="24">
        <f t="shared" si="1"/>
        <v>380.37</v>
      </c>
    </row>
    <row r="31" spans="1:10" ht="22.5" x14ac:dyDescent="0.25">
      <c r="A31" s="20" t="s">
        <v>76</v>
      </c>
      <c r="B31" s="21" t="s">
        <v>30</v>
      </c>
      <c r="C31" s="21" t="s">
        <v>26</v>
      </c>
      <c r="D31" s="21" t="s">
        <v>26</v>
      </c>
      <c r="E31" s="22">
        <v>0.38</v>
      </c>
      <c r="F31" s="22" t="s">
        <v>24</v>
      </c>
      <c r="G31" s="23">
        <f t="shared" si="2"/>
        <v>552.09</v>
      </c>
      <c r="H31" s="24">
        <f t="shared" si="0"/>
        <v>209.79420000000002</v>
      </c>
      <c r="I31" s="25">
        <f>[1]прайс!I482</f>
        <v>552.09</v>
      </c>
      <c r="J31" s="24">
        <f t="shared" si="1"/>
        <v>552.09</v>
      </c>
    </row>
    <row r="32" spans="1:10" x14ac:dyDescent="0.25">
      <c r="A32" s="20" t="s">
        <v>31</v>
      </c>
      <c r="B32" s="21" t="s">
        <v>32</v>
      </c>
      <c r="C32" s="21" t="s">
        <v>33</v>
      </c>
      <c r="D32" s="21" t="s">
        <v>33</v>
      </c>
      <c r="E32" s="22">
        <v>3.504</v>
      </c>
      <c r="F32" s="22" t="s">
        <v>24</v>
      </c>
      <c r="G32" s="23">
        <f t="shared" si="2"/>
        <v>72.319999999999993</v>
      </c>
      <c r="H32" s="24">
        <f t="shared" si="0"/>
        <v>253.40927999999997</v>
      </c>
      <c r="I32" s="26">
        <v>72.319999999999993</v>
      </c>
      <c r="J32" s="24">
        <f t="shared" si="1"/>
        <v>72.319999999999993</v>
      </c>
    </row>
    <row r="33" spans="1:10" x14ac:dyDescent="0.25">
      <c r="A33" s="20" t="s">
        <v>34</v>
      </c>
      <c r="B33" s="21" t="s">
        <v>35</v>
      </c>
      <c r="C33" s="21" t="s">
        <v>33</v>
      </c>
      <c r="D33" s="21" t="s">
        <v>33</v>
      </c>
      <c r="E33" s="22">
        <v>24</v>
      </c>
      <c r="F33" s="22" t="s">
        <v>36</v>
      </c>
      <c r="G33" s="23">
        <f t="shared" si="2"/>
        <v>2.11</v>
      </c>
      <c r="H33" s="24">
        <f t="shared" si="0"/>
        <v>50.64</v>
      </c>
      <c r="I33" s="26">
        <v>2.11</v>
      </c>
      <c r="J33" s="24">
        <f t="shared" si="1"/>
        <v>2.11</v>
      </c>
    </row>
    <row r="34" spans="1:10" x14ac:dyDescent="0.25">
      <c r="A34" s="20" t="s">
        <v>37</v>
      </c>
      <c r="B34" s="21" t="s">
        <v>35</v>
      </c>
      <c r="C34" s="21" t="s">
        <v>33</v>
      </c>
      <c r="D34" s="21" t="s">
        <v>33</v>
      </c>
      <c r="E34" s="22">
        <v>24</v>
      </c>
      <c r="F34" s="22" t="s">
        <v>36</v>
      </c>
      <c r="G34" s="23">
        <f t="shared" si="2"/>
        <v>2.11</v>
      </c>
      <c r="H34" s="24">
        <f t="shared" si="0"/>
        <v>50.64</v>
      </c>
      <c r="I34" s="26">
        <v>2.11</v>
      </c>
      <c r="J34" s="24">
        <f t="shared" si="1"/>
        <v>2.11</v>
      </c>
    </row>
    <row r="35" spans="1:10" ht="22.5" x14ac:dyDescent="0.25">
      <c r="A35" s="20" t="s">
        <v>38</v>
      </c>
      <c r="B35" s="21" t="s">
        <v>39</v>
      </c>
      <c r="C35" s="21" t="s">
        <v>26</v>
      </c>
      <c r="D35" s="21" t="s">
        <v>26</v>
      </c>
      <c r="E35" s="22">
        <v>8</v>
      </c>
      <c r="F35" s="22" t="s">
        <v>36</v>
      </c>
      <c r="G35" s="23">
        <f t="shared" si="2"/>
        <v>8.0399999999999991</v>
      </c>
      <c r="H35" s="24">
        <f t="shared" si="0"/>
        <v>64.319999999999993</v>
      </c>
      <c r="I35" s="26">
        <v>8.0399999999999991</v>
      </c>
      <c r="J35" s="24">
        <f t="shared" si="1"/>
        <v>8.0399999999999991</v>
      </c>
    </row>
    <row r="36" spans="1:10" ht="22.5" x14ac:dyDescent="0.25">
      <c r="A36" s="20" t="s">
        <v>40</v>
      </c>
      <c r="B36" s="21" t="s">
        <v>41</v>
      </c>
      <c r="C36" s="21" t="s">
        <v>26</v>
      </c>
      <c r="D36" s="21" t="s">
        <v>26</v>
      </c>
      <c r="E36" s="22">
        <v>28</v>
      </c>
      <c r="F36" s="22" t="s">
        <v>36</v>
      </c>
      <c r="G36" s="23">
        <f t="shared" si="2"/>
        <v>1.78</v>
      </c>
      <c r="H36" s="24">
        <f t="shared" si="0"/>
        <v>49.84</v>
      </c>
      <c r="I36" s="26">
        <v>1.78</v>
      </c>
      <c r="J36" s="24">
        <f t="shared" si="1"/>
        <v>1.78</v>
      </c>
    </row>
    <row r="37" spans="1:10" ht="22.5" x14ac:dyDescent="0.25">
      <c r="A37" s="20" t="s">
        <v>42</v>
      </c>
      <c r="B37" s="21" t="s">
        <v>43</v>
      </c>
      <c r="C37" s="21" t="s">
        <v>26</v>
      </c>
      <c r="D37" s="21" t="s">
        <v>26</v>
      </c>
      <c r="E37" s="22">
        <v>24</v>
      </c>
      <c r="F37" s="22" t="s">
        <v>36</v>
      </c>
      <c r="G37" s="23">
        <f t="shared" si="2"/>
        <v>0.96</v>
      </c>
      <c r="H37" s="24">
        <f t="shared" si="0"/>
        <v>23.04</v>
      </c>
      <c r="I37" s="26">
        <v>0.96</v>
      </c>
      <c r="J37" s="24">
        <f t="shared" si="1"/>
        <v>0.96</v>
      </c>
    </row>
    <row r="38" spans="1:10" ht="22.5" x14ac:dyDescent="0.25">
      <c r="A38" s="20" t="s">
        <v>44</v>
      </c>
      <c r="B38" s="21" t="s">
        <v>45</v>
      </c>
      <c r="C38" s="21" t="s">
        <v>26</v>
      </c>
      <c r="D38" s="21" t="s">
        <v>26</v>
      </c>
      <c r="E38" s="22">
        <v>40</v>
      </c>
      <c r="F38" s="22" t="s">
        <v>36</v>
      </c>
      <c r="G38" s="23">
        <f t="shared" si="2"/>
        <v>1.68</v>
      </c>
      <c r="H38" s="24">
        <f t="shared" si="0"/>
        <v>67.2</v>
      </c>
      <c r="I38" s="26">
        <v>1.68</v>
      </c>
      <c r="J38" s="24">
        <f t="shared" si="1"/>
        <v>1.68</v>
      </c>
    </row>
    <row r="39" spans="1:10" x14ac:dyDescent="0.25">
      <c r="A39" s="20" t="s">
        <v>46</v>
      </c>
      <c r="B39" s="21" t="s">
        <v>47</v>
      </c>
      <c r="C39" s="21" t="s">
        <v>48</v>
      </c>
      <c r="D39" s="21" t="s">
        <v>48</v>
      </c>
      <c r="E39" s="22">
        <v>4</v>
      </c>
      <c r="F39" s="22" t="s">
        <v>36</v>
      </c>
      <c r="G39" s="23">
        <f t="shared" si="2"/>
        <v>8.41</v>
      </c>
      <c r="H39" s="24">
        <f t="shared" si="0"/>
        <v>33.64</v>
      </c>
      <c r="I39" s="26">
        <v>8.41</v>
      </c>
      <c r="J39" s="24">
        <f t="shared" si="1"/>
        <v>8.41</v>
      </c>
    </row>
    <row r="40" spans="1:10" x14ac:dyDescent="0.25">
      <c r="A40" s="20" t="s">
        <v>49</v>
      </c>
      <c r="B40" s="21" t="s">
        <v>50</v>
      </c>
      <c r="C40" s="21" t="s">
        <v>3</v>
      </c>
      <c r="D40" s="21" t="s">
        <v>3</v>
      </c>
      <c r="E40" s="22">
        <v>6</v>
      </c>
      <c r="F40" s="22" t="s">
        <v>36</v>
      </c>
      <c r="G40" s="23">
        <f t="shared" si="2"/>
        <v>124.15</v>
      </c>
      <c r="H40" s="24">
        <f t="shared" si="0"/>
        <v>744.90000000000009</v>
      </c>
      <c r="I40" s="26">
        <v>124.15</v>
      </c>
      <c r="J40" s="24">
        <f t="shared" si="1"/>
        <v>124.15</v>
      </c>
    </row>
    <row r="41" spans="1:10" ht="22.5" x14ac:dyDescent="0.25">
      <c r="A41" s="20" t="s">
        <v>51</v>
      </c>
      <c r="B41" s="21" t="s">
        <v>52</v>
      </c>
      <c r="C41" s="21" t="s">
        <v>3</v>
      </c>
      <c r="D41" s="21" t="s">
        <v>3</v>
      </c>
      <c r="E41" s="22">
        <v>2</v>
      </c>
      <c r="F41" s="22" t="s">
        <v>53</v>
      </c>
      <c r="G41" s="23">
        <f t="shared" si="2"/>
        <v>504.87</v>
      </c>
      <c r="H41" s="24">
        <f t="shared" si="0"/>
        <v>1009.74</v>
      </c>
      <c r="I41" s="26">
        <v>504.87</v>
      </c>
      <c r="J41" s="24">
        <f t="shared" si="1"/>
        <v>504.87</v>
      </c>
    </row>
    <row r="42" spans="1:10" ht="22.5" x14ac:dyDescent="0.25">
      <c r="A42" s="20" t="s">
        <v>54</v>
      </c>
      <c r="B42" s="21" t="s">
        <v>55</v>
      </c>
      <c r="C42" s="21" t="s">
        <v>26</v>
      </c>
      <c r="D42" s="21" t="s">
        <v>26</v>
      </c>
      <c r="E42" s="22">
        <v>8</v>
      </c>
      <c r="F42" s="22" t="s">
        <v>36</v>
      </c>
      <c r="G42" s="23">
        <f t="shared" si="2"/>
        <v>49.02</v>
      </c>
      <c r="H42" s="24">
        <f t="shared" si="0"/>
        <v>392.16</v>
      </c>
      <c r="I42" s="26">
        <v>49.02</v>
      </c>
      <c r="J42" s="24">
        <f t="shared" si="1"/>
        <v>49.02</v>
      </c>
    </row>
    <row r="43" spans="1:10" ht="22.5" x14ac:dyDescent="0.25">
      <c r="A43" s="20" t="s">
        <v>56</v>
      </c>
      <c r="B43" s="21" t="s">
        <v>57</v>
      </c>
      <c r="C43" s="21" t="s">
        <v>26</v>
      </c>
      <c r="D43" s="21" t="s">
        <v>26</v>
      </c>
      <c r="E43" s="22">
        <v>4</v>
      </c>
      <c r="F43" s="22" t="s">
        <v>36</v>
      </c>
      <c r="G43" s="23">
        <f t="shared" si="2"/>
        <v>0</v>
      </c>
      <c r="H43" s="24">
        <f t="shared" si="0"/>
        <v>0</v>
      </c>
      <c r="I43" s="26">
        <v>0</v>
      </c>
      <c r="J43" s="24">
        <f t="shared" si="1"/>
        <v>0</v>
      </c>
    </row>
    <row r="44" spans="1:10" ht="22.5" x14ac:dyDescent="0.25">
      <c r="A44" s="20" t="s">
        <v>58</v>
      </c>
      <c r="B44" s="21" t="s">
        <v>59</v>
      </c>
      <c r="C44" s="21" t="s">
        <v>60</v>
      </c>
      <c r="D44" s="21" t="s">
        <v>60</v>
      </c>
      <c r="E44" s="22">
        <v>11.616</v>
      </c>
      <c r="F44" s="22" t="s">
        <v>24</v>
      </c>
      <c r="G44" s="23">
        <f t="shared" si="2"/>
        <v>8.67</v>
      </c>
      <c r="H44" s="24">
        <f t="shared" si="0"/>
        <v>100.71071999999999</v>
      </c>
      <c r="I44" s="26">
        <v>8.67</v>
      </c>
      <c r="J44" s="24">
        <f t="shared" si="1"/>
        <v>8.67</v>
      </c>
    </row>
    <row r="45" spans="1:10" x14ac:dyDescent="0.25">
      <c r="A45" s="20" t="s">
        <v>61</v>
      </c>
      <c r="B45" s="21" t="s">
        <v>62</v>
      </c>
      <c r="C45" s="21" t="s">
        <v>60</v>
      </c>
      <c r="D45" s="21" t="s">
        <v>60</v>
      </c>
      <c r="E45" s="22">
        <v>54.231999999999999</v>
      </c>
      <c r="F45" s="22" t="s">
        <v>24</v>
      </c>
      <c r="G45" s="23">
        <f t="shared" si="2"/>
        <v>15.11</v>
      </c>
      <c r="H45" s="24">
        <f t="shared" si="0"/>
        <v>819.44551999999999</v>
      </c>
      <c r="I45" s="26">
        <v>15.11</v>
      </c>
      <c r="J45" s="24">
        <f t="shared" si="1"/>
        <v>15.11</v>
      </c>
    </row>
    <row r="46" spans="1:10" ht="22.5" x14ac:dyDescent="0.25">
      <c r="A46" s="20" t="s">
        <v>63</v>
      </c>
      <c r="B46" s="21" t="s">
        <v>64</v>
      </c>
      <c r="C46" s="21" t="s">
        <v>60</v>
      </c>
      <c r="D46" s="21" t="s">
        <v>60</v>
      </c>
      <c r="E46" s="22">
        <v>11.375999999999999</v>
      </c>
      <c r="F46" s="22" t="s">
        <v>24</v>
      </c>
      <c r="G46" s="23">
        <f t="shared" si="2"/>
        <v>12.08</v>
      </c>
      <c r="H46" s="24">
        <f t="shared" si="0"/>
        <v>137.42207999999999</v>
      </c>
      <c r="I46" s="26">
        <v>12.08</v>
      </c>
      <c r="J46" s="24">
        <f t="shared" si="1"/>
        <v>12.08</v>
      </c>
    </row>
    <row r="47" spans="1:10" ht="23.25" thickBot="1" x14ac:dyDescent="0.3">
      <c r="A47" s="27" t="s">
        <v>65</v>
      </c>
      <c r="B47" s="28" t="s">
        <v>66</v>
      </c>
      <c r="C47" s="28" t="s">
        <v>67</v>
      </c>
      <c r="D47" s="28" t="s">
        <v>67</v>
      </c>
      <c r="E47" s="29">
        <v>7.6340000000000003</v>
      </c>
      <c r="F47" s="29" t="s">
        <v>68</v>
      </c>
      <c r="G47" s="30">
        <v>0</v>
      </c>
      <c r="H47" s="31">
        <f t="shared" si="0"/>
        <v>0</v>
      </c>
      <c r="I47" s="32">
        <v>0</v>
      </c>
      <c r="J47" s="31">
        <v>0</v>
      </c>
    </row>
    <row r="48" spans="1:10" ht="15.75" thickBot="1" x14ac:dyDescent="0.3">
      <c r="A48" s="34" t="s">
        <v>69</v>
      </c>
      <c r="B48" s="35"/>
      <c r="C48" s="35"/>
      <c r="D48" s="35"/>
      <c r="E48" s="35"/>
      <c r="F48" s="35"/>
      <c r="G48" s="36"/>
      <c r="H48" s="33">
        <f>SUM(H24:H47)</f>
        <v>16865.25835</v>
      </c>
    </row>
  </sheetData>
  <protectedRanges>
    <protectedRange sqref="G22" name="Диапазон2"/>
    <protectedRange sqref="H26:H47" name="Диапазон1"/>
  </protectedRanges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48:G48"/>
    <mergeCell ref="D12:H21"/>
    <mergeCell ref="A23:A25"/>
    <mergeCell ref="B23:B25"/>
    <mergeCell ref="C23:D24"/>
    <mergeCell ref="E23:E25"/>
    <mergeCell ref="F23:F25"/>
  </mergeCells>
  <hyperlinks>
    <hyperlink ref="G1" r:id="rId1"/>
    <hyperlink ref="G2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СПЛ-03 витражи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2016-07-13T08:20:19Z</dcterms:modified>
</cp:coreProperties>
</file>